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" sheetId="3" r:id="rId1"/>
  </sheets>
  <definedNames>
    <definedName name="_xlnm.Print_Area" localSheetId="0">'NR 2021'!$A$1:$AC$96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3" i="3" l="1"/>
  <c r="G51" i="3" l="1"/>
  <c r="G52" i="3"/>
  <c r="G20" i="3" l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S24" i="3" l="1"/>
  <c r="G24" i="3"/>
  <c r="Y24" i="3"/>
  <c r="M24" i="3"/>
  <c r="Y54" i="3"/>
  <c r="Y53" i="3"/>
  <c r="Y52" i="3"/>
  <c r="Y51" i="3"/>
  <c r="Y50" i="3"/>
  <c r="S54" i="3"/>
  <c r="S52" i="3"/>
  <c r="S51" i="3"/>
  <c r="M54" i="3"/>
  <c r="M53" i="3"/>
  <c r="M52" i="3"/>
  <c r="M51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0" i="3" l="1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39" i="3" s="1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I21" i="3" l="1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24" i="3" l="1"/>
  <c r="I39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<sst xmlns="http://schemas.openxmlformats.org/spreadsheetml/2006/main" count="209" uniqueCount="112">
  <si>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</si>
  <si>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</si>
  <si>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</si>
  <si>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</si>
  <si>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</si>
  <si>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</si>
  <si>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</si>
  <si>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</si>
  <si>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</si>
  <si>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</si>
  <si>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</si>
  <si>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</si>
  <si>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</si>
  <si>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</si>
  <si>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</si>
  <si>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</si>
  <si>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</si>
  <si>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</si>
  <si>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</si>
  <si>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</si>
  <si>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</si>
  <si>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</si>
  <si>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</si>
  <si>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</si>
  <si>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</si>
  <si>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</si>
  <si>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</si>
  <si>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</si>
  <si>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</si>
  <si>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</si>
  <si>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</si>
  <si>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</si>
  <si>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</si>
  <si>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</si>
  <si>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</si>
  <si>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</si>
  <si>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</si>
  <si>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</si>
  <si>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</si>
  <si>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</si>
  <si>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</si>
  <si>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</si>
  <si>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</si>
  <si>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</si>
  <si>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</si>
  <si>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</si>
  <si>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</si>
  <si>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</si>
  <si>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</si>
  <si>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</si>
  <si>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</si>
  <si>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</si>
  <si>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</si>
  <si>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</si>
  <si>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</si>
  <si>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</si>
  <si>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</si>
  <si>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</si>
  <si>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</si>
  <si>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</si>
  <si>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</si>
  <si>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</si>
  <si>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</si>
  <si>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</si>
  <si>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</si>
  <si>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</si>
  <si>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</si>
  <si>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</si>
  <si>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</si>
  <si>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</si>
  <si>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</si>
  <si>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</si>
  <si>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</si>
  <si>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</si>
  <si>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</si>
  <si>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</si>
  <si>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</si>
  <si>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</si>
  <si>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</si>
  <si>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</si>
  <si>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</si>
  <si>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</si>
  <si>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</si>
  <si>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</si>
  <si>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</si>
  <si>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</si>
  <si>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</si>
  <si>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</si>
  <si>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</si>
  <si>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</si>
  <si>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</si>
  <si>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</si>
  <si>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</si>
  <si>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</si>
  <si>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</si>
  <si>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</si>
  <si>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</si>
  <si>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</si>
  <si>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</si>
  <si>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</si>
  <si>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2021</t>
  </si>
  <si>
    <t>Skutečnost k 31.12.2019</t>
  </si>
  <si>
    <t>Schválený rozpočet (plán NaV 2020)</t>
  </si>
  <si>
    <t>Skutečnost k 30.6.2020</t>
  </si>
  <si>
    <t>Plán 2021(návrh rozpočtu organizace)</t>
  </si>
  <si>
    <t>Porovnání s rokem 2020</t>
  </si>
  <si>
    <t>Základní škola Chomutov, Školní 1480</t>
  </si>
  <si>
    <t xml:space="preserve">Školní 1480/61, Chomutov </t>
  </si>
  <si>
    <t xml:space="preserve">Mgr. Vlasta Marková </t>
  </si>
  <si>
    <t>Rozpočet na rok 2021 je navýšený o odpisy v rámci bezúplatného převodu majetku od MMCH.</t>
  </si>
  <si>
    <t xml:space="preserve">Edita Drexlerová </t>
  </si>
  <si>
    <t>Rozpočet  jsme vzhledem k situaci oproti roku 2020 snížili o 5,59% (výpočet z financí na provoz - bez odpisů). Vzhledem k narůstajícím cenám energií, stáří budov (vyšší požadavky na opravy) a zvýšené spotřebě dezinfekčních a úklidových prostředků, jsme rozpočet více ponížit nemohli.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</si>
</sst>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_ ;[Red]\-#,##0.0\ "/>
    <numFmt numFmtId="166" formatCode="0.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9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1" fillId="0" borderId="60" xfId="0" applyNumberFormat="1" applyFont="1" applyFill="1" applyBorder="1" applyProtection="1">
      <protection locked="0"/>
    </xf>
    <xf numFmtId="164" fontId="1" fillId="0" borderId="6" xfId="0" applyNumberFormat="1" applyFont="1" applyFill="1" applyBorder="1" applyProtection="1">
      <protection locked="0"/>
    </xf>
    <xf numFmtId="0" fontId="1" fillId="0" borderId="22" xfId="0" applyFont="1" applyFill="1" applyBorder="1"/>
    <xf numFmtId="0" fontId="1" fillId="0" borderId="0" xfId="0" applyFont="1" applyFill="1" applyBorder="1"/>
    <xf numFmtId="166" fontId="0" fillId="0" borderId="49" xfId="0" applyNumberFormat="1" applyFont="1" applyBorder="1" applyProtection="1"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_Tabulka školy, návrh rozpočtu" xfId="2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76"/>
  <sheetViews>
    <sheetView showGridLines="0" tabSelected="1" topLeftCell="I1" zoomScale="80" zoomScaleNormal="80" zoomScaleSheetLayoutView="80" workbookViewId="0">
      <selection activeCell="C91" sqref="C9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4" t="s">
        <v>106</v>
      </c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46789731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5" t="s">
        <v>107</v>
      </c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191" t="s">
        <v>37</v>
      </c>
      <c r="C10" s="209" t="s">
        <v>38</v>
      </c>
      <c r="D10" s="166" t="s">
        <v>101</v>
      </c>
      <c r="E10" s="167"/>
      <c r="F10" s="167"/>
      <c r="G10" s="167"/>
      <c r="H10" s="167"/>
      <c r="I10" s="168"/>
      <c r="J10" s="166" t="s">
        <v>102</v>
      </c>
      <c r="K10" s="167"/>
      <c r="L10" s="167"/>
      <c r="M10" s="167"/>
      <c r="N10" s="167"/>
      <c r="O10" s="168"/>
      <c r="P10" s="166" t="s">
        <v>103</v>
      </c>
      <c r="Q10" s="167"/>
      <c r="R10" s="167"/>
      <c r="S10" s="167"/>
      <c r="T10" s="167"/>
      <c r="U10" s="168"/>
      <c r="V10" s="166" t="s">
        <v>104</v>
      </c>
      <c r="W10" s="167"/>
      <c r="X10" s="167"/>
      <c r="Y10" s="167"/>
      <c r="Z10" s="167"/>
      <c r="AA10" s="168"/>
      <c r="AB10" s="216" t="s">
        <v>105</v>
      </c>
      <c r="AC10" s="4"/>
      <c r="AD10" s="4"/>
    </row>
    <row r="11" spans="1:30" ht="30.75" customHeight="1" thickBot="1" x14ac:dyDescent="0.3">
      <c r="A11" s="5"/>
      <c r="B11" s="192"/>
      <c r="C11" s="210"/>
      <c r="D11" s="169" t="s">
        <v>39</v>
      </c>
      <c r="E11" s="170"/>
      <c r="F11" s="170"/>
      <c r="G11" s="171"/>
      <c r="H11" s="9" t="s">
        <v>40</v>
      </c>
      <c r="I11" s="9" t="s">
        <v>61</v>
      </c>
      <c r="J11" s="169" t="s">
        <v>39</v>
      </c>
      <c r="K11" s="170"/>
      <c r="L11" s="170"/>
      <c r="M11" s="171"/>
      <c r="N11" s="9" t="s">
        <v>40</v>
      </c>
      <c r="O11" s="9" t="s">
        <v>61</v>
      </c>
      <c r="P11" s="169" t="s">
        <v>39</v>
      </c>
      <c r="Q11" s="170"/>
      <c r="R11" s="170"/>
      <c r="S11" s="171"/>
      <c r="T11" s="9" t="s">
        <v>40</v>
      </c>
      <c r="U11" s="9" t="s">
        <v>61</v>
      </c>
      <c r="V11" s="169" t="s">
        <v>39</v>
      </c>
      <c r="W11" s="170"/>
      <c r="X11" s="170"/>
      <c r="Y11" s="171"/>
      <c r="Z11" s="9" t="s">
        <v>40</v>
      </c>
      <c r="AA11" s="9" t="s">
        <v>61</v>
      </c>
      <c r="AB11" s="217"/>
      <c r="AC11" s="4"/>
      <c r="AD11" s="4"/>
    </row>
    <row r="12" spans="1:30" ht="15.75" customHeight="1" thickBot="1" x14ac:dyDescent="0.3">
      <c r="A12" s="5"/>
      <c r="B12" s="192"/>
      <c r="C12" s="211"/>
      <c r="D12" s="172" t="s">
        <v>62</v>
      </c>
      <c r="E12" s="173"/>
      <c r="F12" s="173"/>
      <c r="G12" s="173"/>
      <c r="H12" s="173"/>
      <c r="I12" s="174"/>
      <c r="J12" s="172" t="s">
        <v>62</v>
      </c>
      <c r="K12" s="173"/>
      <c r="L12" s="173"/>
      <c r="M12" s="173"/>
      <c r="N12" s="173"/>
      <c r="O12" s="174"/>
      <c r="P12" s="172" t="s">
        <v>62</v>
      </c>
      <c r="Q12" s="173"/>
      <c r="R12" s="173"/>
      <c r="S12" s="173"/>
      <c r="T12" s="173"/>
      <c r="U12" s="174"/>
      <c r="V12" s="172" t="s">
        <v>62</v>
      </c>
      <c r="W12" s="173"/>
      <c r="X12" s="173"/>
      <c r="Y12" s="173"/>
      <c r="Z12" s="173"/>
      <c r="AA12" s="174"/>
      <c r="AB12" s="217"/>
      <c r="AC12" s="4"/>
      <c r="AD12" s="4"/>
    </row>
    <row r="13" spans="1:30" ht="15.75" customHeight="1" thickBot="1" x14ac:dyDescent="0.3">
      <c r="A13" s="5"/>
      <c r="B13" s="193"/>
      <c r="C13" s="212"/>
      <c r="D13" s="175" t="s">
        <v>57</v>
      </c>
      <c r="E13" s="176"/>
      <c r="F13" s="176"/>
      <c r="G13" s="177" t="s">
        <v>63</v>
      </c>
      <c r="H13" s="179" t="s">
        <v>66</v>
      </c>
      <c r="I13" s="181" t="s">
        <v>62</v>
      </c>
      <c r="J13" s="175" t="s">
        <v>57</v>
      </c>
      <c r="K13" s="176"/>
      <c r="L13" s="176"/>
      <c r="M13" s="177" t="s">
        <v>63</v>
      </c>
      <c r="N13" s="179" t="s">
        <v>66</v>
      </c>
      <c r="O13" s="181" t="s">
        <v>62</v>
      </c>
      <c r="P13" s="175" t="s">
        <v>57</v>
      </c>
      <c r="Q13" s="176"/>
      <c r="R13" s="176"/>
      <c r="S13" s="177" t="s">
        <v>63</v>
      </c>
      <c r="T13" s="179" t="s">
        <v>66</v>
      </c>
      <c r="U13" s="181" t="s">
        <v>62</v>
      </c>
      <c r="V13" s="175" t="s">
        <v>57</v>
      </c>
      <c r="W13" s="176"/>
      <c r="X13" s="176"/>
      <c r="Y13" s="177" t="s">
        <v>63</v>
      </c>
      <c r="Z13" s="179" t="s">
        <v>66</v>
      </c>
      <c r="AA13" s="181" t="s">
        <v>62</v>
      </c>
      <c r="AB13" s="217"/>
      <c r="AC13" s="4"/>
      <c r="AD13" s="4"/>
    </row>
    <row r="14" spans="1:30" ht="15.75" thickBot="1" x14ac:dyDescent="0.3">
      <c r="A14" s="5"/>
      <c r="B14" s="10"/>
      <c r="C14" s="11"/>
      <c r="D14" s="142" t="s">
        <v>58</v>
      </c>
      <c r="E14" s="143" t="s">
        <v>91</v>
      </c>
      <c r="F14" s="143" t="s">
        <v>59</v>
      </c>
      <c r="G14" s="178"/>
      <c r="H14" s="180"/>
      <c r="I14" s="182"/>
      <c r="J14" s="142" t="s">
        <v>58</v>
      </c>
      <c r="K14" s="143" t="s">
        <v>91</v>
      </c>
      <c r="L14" s="143" t="s">
        <v>59</v>
      </c>
      <c r="M14" s="178"/>
      <c r="N14" s="180"/>
      <c r="O14" s="182"/>
      <c r="P14" s="142" t="s">
        <v>58</v>
      </c>
      <c r="Q14" s="143" t="s">
        <v>91</v>
      </c>
      <c r="R14" s="143" t="s">
        <v>59</v>
      </c>
      <c r="S14" s="178"/>
      <c r="T14" s="180"/>
      <c r="U14" s="182"/>
      <c r="V14" s="142" t="s">
        <v>58</v>
      </c>
      <c r="W14" s="143" t="s">
        <v>91</v>
      </c>
      <c r="X14" s="143" t="s">
        <v>59</v>
      </c>
      <c r="Y14" s="178"/>
      <c r="Z14" s="180"/>
      <c r="AA14" s="182"/>
      <c r="AB14" s="218"/>
      <c r="AC14" s="4"/>
      <c r="AD14" s="4"/>
    </row>
    <row r="15" spans="1:30" x14ac:dyDescent="0.25">
      <c r="A15" s="5"/>
      <c r="B15" s="35" t="s">
        <v>0</v>
      </c>
      <c r="C15" s="127" t="s">
        <v>52</v>
      </c>
      <c r="D15" s="12"/>
      <c r="E15" s="13"/>
      <c r="F15" s="56">
        <v>2021.127</v>
      </c>
      <c r="G15" s="63">
        <f>SUM(D15:F15)</f>
        <v>2021.127</v>
      </c>
      <c r="H15" s="66">
        <v>0</v>
      </c>
      <c r="I15" s="14">
        <f>G15+H15</f>
        <v>2021.127</v>
      </c>
      <c r="J15" s="12"/>
      <c r="K15" s="13"/>
      <c r="L15" s="56">
        <v>2300</v>
      </c>
      <c r="M15" s="63">
        <f t="shared" ref="M15:M23" si="0">SUM(J15:L15)</f>
        <v>2300</v>
      </c>
      <c r="N15" s="66">
        <v>0</v>
      </c>
      <c r="O15" s="14">
        <f>M15+N15</f>
        <v>2300</v>
      </c>
      <c r="P15" s="12"/>
      <c r="Q15" s="13"/>
      <c r="R15" s="56">
        <v>592.96</v>
      </c>
      <c r="S15" s="63">
        <f>SUM(P15:R15)</f>
        <v>592.96</v>
      </c>
      <c r="T15" s="66">
        <v>0.55000000000000004</v>
      </c>
      <c r="U15" s="14">
        <f>S15+T15</f>
        <v>593.51</v>
      </c>
      <c r="V15" s="12"/>
      <c r="W15" s="13"/>
      <c r="X15" s="56">
        <v>2105</v>
      </c>
      <c r="Y15" s="63">
        <f>SUM(V15:X15)</f>
        <v>2105</v>
      </c>
      <c r="Z15" s="66">
        <v>0</v>
      </c>
      <c r="AA15" s="14">
        <f>Y15+Z15</f>
        <v>2105</v>
      </c>
      <c r="AB15" s="148">
        <f>(AA15/O15)</f>
        <v>0.91521739130434787</v>
      </c>
      <c r="AC15" s="4"/>
      <c r="AD15" s="4"/>
    </row>
    <row r="16" spans="1:30" x14ac:dyDescent="0.25">
      <c r="A16" s="5"/>
      <c r="B16" s="15" t="s">
        <v>1</v>
      </c>
      <c r="C16" s="128" t="s">
        <v>60</v>
      </c>
      <c r="D16" s="57">
        <v>5457.6</v>
      </c>
      <c r="E16" s="16"/>
      <c r="F16" s="16"/>
      <c r="G16" s="64">
        <f t="shared" ref="G16:G23" si="1">SUM(D16:F16)</f>
        <v>5457.6</v>
      </c>
      <c r="H16" s="67"/>
      <c r="I16" s="14">
        <f t="shared" ref="I16:I23" si="2">G16+H16</f>
        <v>5457.6</v>
      </c>
      <c r="J16" s="57">
        <v>5570</v>
      </c>
      <c r="K16" s="16"/>
      <c r="L16" s="16"/>
      <c r="M16" s="64">
        <f t="shared" si="0"/>
        <v>5570</v>
      </c>
      <c r="N16" s="67"/>
      <c r="O16" s="14">
        <f t="shared" ref="O16:O20" si="3">M16+N16</f>
        <v>5570</v>
      </c>
      <c r="P16" s="57">
        <v>2784</v>
      </c>
      <c r="Q16" s="16"/>
      <c r="R16" s="16"/>
      <c r="S16" s="64">
        <f t="shared" ref="S16:S23" si="4">SUM(P16:R16)</f>
        <v>2784</v>
      </c>
      <c r="T16" s="67"/>
      <c r="U16" s="14">
        <f t="shared" ref="U16:U20" si="5">S16+T16</f>
        <v>2784</v>
      </c>
      <c r="V16" s="57">
        <v>5387</v>
      </c>
      <c r="W16" s="16"/>
      <c r="X16" s="16"/>
      <c r="Y16" s="64">
        <f t="shared" ref="Y16:Y23" si="6">SUM(V16:X16)</f>
        <v>5387</v>
      </c>
      <c r="Z16" s="67"/>
      <c r="AA16" s="14">
        <f t="shared" ref="AA16:AA20" si="7">Y16+Z16</f>
        <v>5387</v>
      </c>
      <c r="AB16" s="148">
        <f t="shared" ref="AB16:AB24" si="8">(AA16/O16)</f>
        <v>0.96714542190305208</v>
      </c>
      <c r="AC16" s="4"/>
      <c r="AD16" s="4"/>
    </row>
    <row r="17" spans="1:30" x14ac:dyDescent="0.25">
      <c r="A17" s="5"/>
      <c r="B17" s="15" t="s">
        <v>3</v>
      </c>
      <c r="C17" s="129" t="s">
        <v>79</v>
      </c>
      <c r="D17" s="58">
        <v>537.70000000000005</v>
      </c>
      <c r="E17" s="17"/>
      <c r="F17" s="17"/>
      <c r="G17" s="64">
        <f t="shared" si="1"/>
        <v>537.70000000000005</v>
      </c>
      <c r="H17" s="68"/>
      <c r="I17" s="14">
        <f t="shared" si="2"/>
        <v>537.70000000000005</v>
      </c>
      <c r="J17" s="58"/>
      <c r="K17" s="17"/>
      <c r="L17" s="17"/>
      <c r="M17" s="64">
        <f t="shared" si="0"/>
        <v>0</v>
      </c>
      <c r="N17" s="68"/>
      <c r="O17" s="14">
        <f t="shared" si="3"/>
        <v>0</v>
      </c>
      <c r="P17" s="58">
        <v>392.9</v>
      </c>
      <c r="Q17" s="17"/>
      <c r="R17" s="17"/>
      <c r="S17" s="64">
        <f t="shared" si="4"/>
        <v>392.9</v>
      </c>
      <c r="T17" s="68"/>
      <c r="U17" s="14">
        <f t="shared" si="5"/>
        <v>392.9</v>
      </c>
      <c r="V17" s="58">
        <v>480.4</v>
      </c>
      <c r="W17" s="17"/>
      <c r="X17" s="17"/>
      <c r="Y17" s="64">
        <f t="shared" si="6"/>
        <v>480.4</v>
      </c>
      <c r="Z17" s="68"/>
      <c r="AA17" s="14">
        <f t="shared" si="7"/>
        <v>480.4</v>
      </c>
      <c r="AB17" s="148" t="e">
        <f t="shared" si="8"/>
        <v>#DIV/0!</v>
      </c>
      <c r="AC17" s="4"/>
      <c r="AD17" s="4"/>
    </row>
    <row r="18" spans="1:30" x14ac:dyDescent="0.25">
      <c r="A18" s="5"/>
      <c r="B18" s="15" t="s">
        <v>5</v>
      </c>
      <c r="C18" s="130" t="s">
        <v>53</v>
      </c>
      <c r="D18" s="18"/>
      <c r="E18" s="59">
        <v>43271.921000000002</v>
      </c>
      <c r="F18" s="17"/>
      <c r="G18" s="64">
        <f t="shared" si="1"/>
        <v>43271.921000000002</v>
      </c>
      <c r="H18" s="66"/>
      <c r="I18" s="14">
        <f t="shared" si="2"/>
        <v>43271.921000000002</v>
      </c>
      <c r="J18" s="18"/>
      <c r="K18" s="59">
        <v>44782.124000000003</v>
      </c>
      <c r="L18" s="17"/>
      <c r="M18" s="64">
        <f t="shared" si="0"/>
        <v>44782.124000000003</v>
      </c>
      <c r="N18" s="66"/>
      <c r="O18" s="14">
        <f t="shared" si="3"/>
        <v>44782.124000000003</v>
      </c>
      <c r="P18" s="18"/>
      <c r="Q18" s="59">
        <v>21273.754000000001</v>
      </c>
      <c r="R18" s="17"/>
      <c r="S18" s="64">
        <f t="shared" si="4"/>
        <v>21273.754000000001</v>
      </c>
      <c r="T18" s="66"/>
      <c r="U18" s="14">
        <f t="shared" si="5"/>
        <v>21273.754000000001</v>
      </c>
      <c r="V18" s="18"/>
      <c r="W18" s="59">
        <v>47689.462</v>
      </c>
      <c r="X18" s="17"/>
      <c r="Y18" s="64">
        <f t="shared" si="6"/>
        <v>47689.462</v>
      </c>
      <c r="Z18" s="66"/>
      <c r="AA18" s="14">
        <f t="shared" si="7"/>
        <v>47689.462</v>
      </c>
      <c r="AB18" s="148">
        <f t="shared" si="8"/>
        <v>1.0649218424744658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/>
      <c r="G19" s="64">
        <f t="shared" si="1"/>
        <v>0</v>
      </c>
      <c r="H19" s="69"/>
      <c r="I19" s="14">
        <f t="shared" si="2"/>
        <v>0</v>
      </c>
      <c r="J19" s="19"/>
      <c r="K19" s="17"/>
      <c r="L19" s="60"/>
      <c r="M19" s="64">
        <f t="shared" si="0"/>
        <v>0</v>
      </c>
      <c r="N19" s="69"/>
      <c r="O19" s="14">
        <f t="shared" si="3"/>
        <v>0</v>
      </c>
      <c r="P19" s="19"/>
      <c r="Q19" s="17"/>
      <c r="R19" s="60">
        <v>56.59</v>
      </c>
      <c r="S19" s="64">
        <f t="shared" si="4"/>
        <v>56.59</v>
      </c>
      <c r="T19" s="69"/>
      <c r="U19" s="14">
        <f t="shared" si="5"/>
        <v>56.59</v>
      </c>
      <c r="V19" s="19"/>
      <c r="W19" s="17"/>
      <c r="X19" s="60">
        <v>1446.982</v>
      </c>
      <c r="Y19" s="64">
        <f t="shared" si="6"/>
        <v>1446.982</v>
      </c>
      <c r="Z19" s="69"/>
      <c r="AA19" s="14">
        <f t="shared" si="7"/>
        <v>1446.982</v>
      </c>
      <c r="AB19" s="148" t="e">
        <f t="shared" si="8"/>
        <v>#DIV/0!</v>
      </c>
      <c r="AC19" s="4"/>
      <c r="AD19" s="4"/>
    </row>
    <row r="20" spans="1:30" x14ac:dyDescent="0.25">
      <c r="A20" s="5"/>
      <c r="B20" s="15" t="s">
        <v>9</v>
      </c>
      <c r="C20" s="131" t="s">
        <v>47</v>
      </c>
      <c r="D20" s="18"/>
      <c r="E20" s="16"/>
      <c r="F20" s="61">
        <v>373.61200000000002</v>
      </c>
      <c r="G20" s="64">
        <f t="shared" si="1"/>
        <v>373.61200000000002</v>
      </c>
      <c r="H20" s="69"/>
      <c r="I20" s="14">
        <f t="shared" si="2"/>
        <v>373.61200000000002</v>
      </c>
      <c r="J20" s="18"/>
      <c r="K20" s="16"/>
      <c r="L20" s="61">
        <v>125</v>
      </c>
      <c r="M20" s="64">
        <f t="shared" si="0"/>
        <v>125</v>
      </c>
      <c r="N20" s="69"/>
      <c r="O20" s="14">
        <f t="shared" si="3"/>
        <v>125</v>
      </c>
      <c r="P20" s="18"/>
      <c r="Q20" s="16"/>
      <c r="R20" s="61">
        <v>78.147000000000006</v>
      </c>
      <c r="S20" s="64">
        <f t="shared" si="4"/>
        <v>78.147000000000006</v>
      </c>
      <c r="T20" s="69"/>
      <c r="U20" s="14">
        <f t="shared" si="5"/>
        <v>78.147000000000006</v>
      </c>
      <c r="V20" s="18"/>
      <c r="W20" s="16"/>
      <c r="X20" s="61">
        <v>200</v>
      </c>
      <c r="Y20" s="64">
        <f t="shared" si="6"/>
        <v>200</v>
      </c>
      <c r="Z20" s="69"/>
      <c r="AA20" s="14">
        <f t="shared" si="7"/>
        <v>200</v>
      </c>
      <c r="AB20" s="148">
        <f t="shared" si="8"/>
        <v>1.6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137.06</v>
      </c>
      <c r="G21" s="64">
        <f t="shared" si="1"/>
        <v>137.06</v>
      </c>
      <c r="H21" s="70">
        <v>433.423</v>
      </c>
      <c r="I21" s="14">
        <f>G21+H21</f>
        <v>570.48299999999995</v>
      </c>
      <c r="J21" s="18"/>
      <c r="K21" s="16"/>
      <c r="L21" s="61"/>
      <c r="M21" s="64">
        <f t="shared" si="0"/>
        <v>0</v>
      </c>
      <c r="N21" s="70">
        <v>250</v>
      </c>
      <c r="O21" s="14">
        <f>M21+N21</f>
        <v>250</v>
      </c>
      <c r="P21" s="18"/>
      <c r="Q21" s="16"/>
      <c r="R21" s="61">
        <v>38.237000000000002</v>
      </c>
      <c r="S21" s="64">
        <f t="shared" si="4"/>
        <v>38.237000000000002</v>
      </c>
      <c r="T21" s="70">
        <v>39.061</v>
      </c>
      <c r="U21" s="14">
        <f>S21+T21</f>
        <v>77.298000000000002</v>
      </c>
      <c r="V21" s="18"/>
      <c r="W21" s="16"/>
      <c r="X21" s="61"/>
      <c r="Y21" s="64">
        <f t="shared" si="6"/>
        <v>0</v>
      </c>
      <c r="Z21" s="70">
        <v>120</v>
      </c>
      <c r="AA21" s="14">
        <f>Y21+Z21</f>
        <v>120</v>
      </c>
      <c r="AB21" s="148">
        <f t="shared" si="8"/>
        <v>0.48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>
        <v>417.27300000000002</v>
      </c>
      <c r="I22" s="14">
        <f t="shared" si="2"/>
        <v>417.27300000000002</v>
      </c>
      <c r="J22" s="18"/>
      <c r="K22" s="16"/>
      <c r="L22" s="61"/>
      <c r="M22" s="64">
        <f t="shared" si="0"/>
        <v>0</v>
      </c>
      <c r="N22" s="70">
        <v>250</v>
      </c>
      <c r="O22" s="14">
        <f t="shared" ref="O22:O23" si="9">M22+N22</f>
        <v>250</v>
      </c>
      <c r="P22" s="18"/>
      <c r="Q22" s="16"/>
      <c r="R22" s="61"/>
      <c r="S22" s="64">
        <f t="shared" si="4"/>
        <v>0</v>
      </c>
      <c r="T22" s="70">
        <v>36.710999999999999</v>
      </c>
      <c r="U22" s="14">
        <f t="shared" ref="U22:U23" si="10">S22+T22</f>
        <v>36.710999999999999</v>
      </c>
      <c r="V22" s="18"/>
      <c r="W22" s="16"/>
      <c r="X22" s="61"/>
      <c r="Y22" s="64">
        <f t="shared" si="6"/>
        <v>0</v>
      </c>
      <c r="Z22" s="70">
        <v>120</v>
      </c>
      <c r="AA22" s="14">
        <f t="shared" ref="AA22:AA23" si="11">Y22+Z22</f>
        <v>120</v>
      </c>
      <c r="AB22" s="148">
        <f t="shared" si="8"/>
        <v>0.48</v>
      </c>
      <c r="AC22" s="4"/>
      <c r="AD22" s="4"/>
    </row>
    <row r="23" spans="1:30" ht="15.75" thickBot="1" x14ac:dyDescent="0.3">
      <c r="A23" s="5"/>
      <c r="B23" s="132" t="s">
        <v>15</v>
      </c>
      <c r="C23" s="133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1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5995.3</v>
      </c>
      <c r="E24" s="27">
        <f>SUM(E15:E21)</f>
        <v>43271.921000000002</v>
      </c>
      <c r="F24" s="27">
        <f>SUM(F15:F21)</f>
        <v>2531.799</v>
      </c>
      <c r="G24" s="28">
        <f>SUM(D24:F24)</f>
        <v>51799.020000000004</v>
      </c>
      <c r="H24" s="29">
        <f>SUM(H15:H21)</f>
        <v>433.423</v>
      </c>
      <c r="I24" s="29">
        <f>SUM(I15:I21)</f>
        <v>52232.443000000007</v>
      </c>
      <c r="J24" s="26">
        <f>SUM(J15:J21)</f>
        <v>5570</v>
      </c>
      <c r="K24" s="27">
        <f>SUM(K15:K21)</f>
        <v>44782.124000000003</v>
      </c>
      <c r="L24" s="27">
        <f>SUM(L15:L21)</f>
        <v>2425</v>
      </c>
      <c r="M24" s="28">
        <f>SUM(J24:L24)</f>
        <v>52777.124000000003</v>
      </c>
      <c r="N24" s="29">
        <f>SUM(N15:N21)</f>
        <v>250</v>
      </c>
      <c r="O24" s="29">
        <f>SUM(O15:O21)</f>
        <v>53027.124000000003</v>
      </c>
      <c r="P24" s="26">
        <f>SUM(P15:P21)</f>
        <v>3176.9</v>
      </c>
      <c r="Q24" s="27">
        <f>SUM(Q15:Q21)</f>
        <v>21273.754000000001</v>
      </c>
      <c r="R24" s="27">
        <f>SUM(R15:R21)</f>
        <v>765.93400000000008</v>
      </c>
      <c r="S24" s="28">
        <f>SUM(P24:R24)</f>
        <v>25216.588000000003</v>
      </c>
      <c r="T24" s="29">
        <f>SUM(T15:T21)</f>
        <v>39.610999999999997</v>
      </c>
      <c r="U24" s="29">
        <f>SUM(U15:U21)</f>
        <v>25256.199000000001</v>
      </c>
      <c r="V24" s="26">
        <f>SUM(V15:V21)</f>
        <v>5867.4</v>
      </c>
      <c r="W24" s="27">
        <f>SUM(W15:W21)</f>
        <v>47689.462</v>
      </c>
      <c r="X24" s="27">
        <f>SUM(X15:X21)</f>
        <v>3751.982</v>
      </c>
      <c r="Y24" s="28">
        <f>SUM(V24:X24)</f>
        <v>57308.843999999997</v>
      </c>
      <c r="Z24" s="29">
        <f>SUM(Z15:Z21)</f>
        <v>120</v>
      </c>
      <c r="AA24" s="29">
        <f>SUM(AA15:AA21)</f>
        <v>57428.843999999997</v>
      </c>
      <c r="AB24" s="152">
        <f t="shared" si="8"/>
        <v>1.0830088390235908</v>
      </c>
      <c r="AC24" s="4"/>
      <c r="AD24" s="4"/>
    </row>
    <row r="25" spans="1:30" ht="15.75" customHeight="1" thickBot="1" x14ac:dyDescent="0.3">
      <c r="A25" s="5"/>
      <c r="B25" s="30"/>
      <c r="C25" s="31"/>
      <c r="D25" s="183" t="s">
        <v>68</v>
      </c>
      <c r="E25" s="184"/>
      <c r="F25" s="184"/>
      <c r="G25" s="185"/>
      <c r="H25" s="185"/>
      <c r="I25" s="186"/>
      <c r="J25" s="183" t="s">
        <v>68</v>
      </c>
      <c r="K25" s="184"/>
      <c r="L25" s="184"/>
      <c r="M25" s="185"/>
      <c r="N25" s="185"/>
      <c r="O25" s="186"/>
      <c r="P25" s="183" t="s">
        <v>68</v>
      </c>
      <c r="Q25" s="184"/>
      <c r="R25" s="184"/>
      <c r="S25" s="185"/>
      <c r="T25" s="185"/>
      <c r="U25" s="186"/>
      <c r="V25" s="183" t="s">
        <v>68</v>
      </c>
      <c r="W25" s="184"/>
      <c r="X25" s="184"/>
      <c r="Y25" s="185"/>
      <c r="Z25" s="185"/>
      <c r="AA25" s="186"/>
      <c r="AB25" s="213" t="s">
        <v>105</v>
      </c>
      <c r="AC25" s="4"/>
      <c r="AD25" s="4"/>
    </row>
    <row r="26" spans="1:30" ht="15.75" thickBot="1" x14ac:dyDescent="0.3">
      <c r="A26" s="5"/>
      <c r="B26" s="197" t="s">
        <v>37</v>
      </c>
      <c r="C26" s="209" t="s">
        <v>38</v>
      </c>
      <c r="D26" s="187" t="s">
        <v>69</v>
      </c>
      <c r="E26" s="188"/>
      <c r="F26" s="188"/>
      <c r="G26" s="189" t="s">
        <v>64</v>
      </c>
      <c r="H26" s="199" t="s">
        <v>67</v>
      </c>
      <c r="I26" s="201" t="s">
        <v>68</v>
      </c>
      <c r="J26" s="187" t="s">
        <v>69</v>
      </c>
      <c r="K26" s="188"/>
      <c r="L26" s="188"/>
      <c r="M26" s="189" t="s">
        <v>64</v>
      </c>
      <c r="N26" s="199" t="s">
        <v>67</v>
      </c>
      <c r="O26" s="201" t="s">
        <v>68</v>
      </c>
      <c r="P26" s="187" t="s">
        <v>69</v>
      </c>
      <c r="Q26" s="188"/>
      <c r="R26" s="188"/>
      <c r="S26" s="189" t="s">
        <v>64</v>
      </c>
      <c r="T26" s="199" t="s">
        <v>67</v>
      </c>
      <c r="U26" s="201" t="s">
        <v>68</v>
      </c>
      <c r="V26" s="187" t="s">
        <v>69</v>
      </c>
      <c r="W26" s="188"/>
      <c r="X26" s="188"/>
      <c r="Y26" s="189" t="s">
        <v>64</v>
      </c>
      <c r="Z26" s="199" t="s">
        <v>67</v>
      </c>
      <c r="AA26" s="201" t="s">
        <v>68</v>
      </c>
      <c r="AB26" s="214"/>
      <c r="AC26" s="4"/>
      <c r="AD26" s="4"/>
    </row>
    <row r="27" spans="1:30" ht="15.75" thickBot="1" x14ac:dyDescent="0.3">
      <c r="A27" s="5"/>
      <c r="B27" s="198"/>
      <c r="C27" s="210"/>
      <c r="D27" s="32" t="s">
        <v>54</v>
      </c>
      <c r="E27" s="33" t="s">
        <v>55</v>
      </c>
      <c r="F27" s="34" t="s">
        <v>56</v>
      </c>
      <c r="G27" s="190"/>
      <c r="H27" s="200"/>
      <c r="I27" s="202"/>
      <c r="J27" s="32" t="s">
        <v>54</v>
      </c>
      <c r="K27" s="33" t="s">
        <v>55</v>
      </c>
      <c r="L27" s="34" t="s">
        <v>56</v>
      </c>
      <c r="M27" s="190"/>
      <c r="N27" s="200"/>
      <c r="O27" s="202"/>
      <c r="P27" s="32" t="s">
        <v>54</v>
      </c>
      <c r="Q27" s="33" t="s">
        <v>55</v>
      </c>
      <c r="R27" s="34" t="s">
        <v>56</v>
      </c>
      <c r="S27" s="190"/>
      <c r="T27" s="200"/>
      <c r="U27" s="202"/>
      <c r="V27" s="32" t="s">
        <v>54</v>
      </c>
      <c r="W27" s="33" t="s">
        <v>55</v>
      </c>
      <c r="X27" s="34" t="s">
        <v>56</v>
      </c>
      <c r="Y27" s="190"/>
      <c r="Z27" s="200"/>
      <c r="AA27" s="202"/>
      <c r="AB27" s="215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200.62799999999999</v>
      </c>
      <c r="E28" s="72"/>
      <c r="F28" s="72">
        <v>167.8</v>
      </c>
      <c r="G28" s="73">
        <f>SUM(D28:F28)</f>
        <v>368.428</v>
      </c>
      <c r="H28" s="73"/>
      <c r="I28" s="37">
        <f>G28+H28</f>
        <v>368.428</v>
      </c>
      <c r="J28" s="72">
        <v>315</v>
      </c>
      <c r="K28" s="72"/>
      <c r="L28" s="72"/>
      <c r="M28" s="73">
        <f>SUM(J28:L28)</f>
        <v>315</v>
      </c>
      <c r="N28" s="73"/>
      <c r="O28" s="37">
        <f>M28+N28</f>
        <v>315</v>
      </c>
      <c r="P28" s="81">
        <v>149.339</v>
      </c>
      <c r="Q28" s="72"/>
      <c r="R28" s="72"/>
      <c r="S28" s="73">
        <f>SUM(P28:R28)</f>
        <v>149.339</v>
      </c>
      <c r="T28" s="73"/>
      <c r="U28" s="37">
        <f>S28+T28</f>
        <v>149.339</v>
      </c>
      <c r="V28" s="81">
        <v>301.71600000000001</v>
      </c>
      <c r="W28" s="72"/>
      <c r="X28" s="72">
        <v>125</v>
      </c>
      <c r="Y28" s="73">
        <f>SUM(V28:X28)</f>
        <v>426.71600000000001</v>
      </c>
      <c r="Z28" s="73"/>
      <c r="AA28" s="37">
        <f>Y28+Z28</f>
        <v>426.71600000000001</v>
      </c>
      <c r="AB28" s="148">
        <f t="shared" ref="AB28:AB41" si="12">(AA28/O28)</f>
        <v>1.3546539682539682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481.928</v>
      </c>
      <c r="E29" s="74">
        <v>307.14</v>
      </c>
      <c r="F29" s="74">
        <v>1953.6569999999999</v>
      </c>
      <c r="G29" s="75">
        <f t="shared" ref="G29:G38" si="13">SUM(D29:F29)</f>
        <v>2742.7249999999999</v>
      </c>
      <c r="H29" s="76">
        <v>29.641999999999999</v>
      </c>
      <c r="I29" s="14">
        <f t="shared" ref="I29:I38" si="14">G29+H29</f>
        <v>2772.3669999999997</v>
      </c>
      <c r="J29" s="74">
        <v>520</v>
      </c>
      <c r="K29" s="74">
        <v>240</v>
      </c>
      <c r="L29" s="74">
        <v>2300</v>
      </c>
      <c r="M29" s="75">
        <f t="shared" ref="M29:M38" si="15">SUM(J29:L29)</f>
        <v>3060</v>
      </c>
      <c r="N29" s="76">
        <v>70</v>
      </c>
      <c r="O29" s="14">
        <f t="shared" ref="O29:O38" si="16">M29+N29</f>
        <v>3130</v>
      </c>
      <c r="P29" s="82">
        <v>202.596</v>
      </c>
      <c r="Q29" s="74">
        <v>131.136</v>
      </c>
      <c r="R29" s="74">
        <v>509.01100000000002</v>
      </c>
      <c r="S29" s="75">
        <f t="shared" ref="S29:S38" si="17">SUM(P29:R29)</f>
        <v>842.74299999999994</v>
      </c>
      <c r="T29" s="76">
        <v>1.7929999999999999</v>
      </c>
      <c r="U29" s="14">
        <f t="shared" ref="U29:U38" si="18">S29+T29</f>
        <v>844.53599999999994</v>
      </c>
      <c r="V29" s="82">
        <v>493</v>
      </c>
      <c r="W29" s="74">
        <v>230</v>
      </c>
      <c r="X29" s="74">
        <v>2105</v>
      </c>
      <c r="Y29" s="75">
        <f t="shared" ref="Y29:Y38" si="19">SUM(V29:X29)</f>
        <v>2828</v>
      </c>
      <c r="Z29" s="76">
        <v>40</v>
      </c>
      <c r="AA29" s="14">
        <f t="shared" ref="AA29:AA38" si="20">Y29+Z29</f>
        <v>2868</v>
      </c>
      <c r="AB29" s="148">
        <f t="shared" si="12"/>
        <v>0.91629392971246004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3358.123</v>
      </c>
      <c r="E30" s="77"/>
      <c r="F30" s="77"/>
      <c r="G30" s="75">
        <f t="shared" si="13"/>
        <v>3358.123</v>
      </c>
      <c r="H30" s="75">
        <v>113.37</v>
      </c>
      <c r="I30" s="14">
        <f t="shared" si="14"/>
        <v>3471.4929999999999</v>
      </c>
      <c r="J30" s="77">
        <v>3150</v>
      </c>
      <c r="K30" s="77"/>
      <c r="L30" s="77" t="s">
        <v>88</v>
      </c>
      <c r="M30" s="75">
        <f t="shared" si="15"/>
        <v>3150</v>
      </c>
      <c r="N30" s="75">
        <v>180</v>
      </c>
      <c r="O30" s="14">
        <f t="shared" si="16"/>
        <v>3330</v>
      </c>
      <c r="P30" s="83">
        <v>1812.5239999999999</v>
      </c>
      <c r="Q30" s="77"/>
      <c r="R30" s="77"/>
      <c r="S30" s="75">
        <f t="shared" si="17"/>
        <v>1812.5239999999999</v>
      </c>
      <c r="T30" s="75"/>
      <c r="U30" s="14">
        <f t="shared" si="18"/>
        <v>1812.5239999999999</v>
      </c>
      <c r="V30" s="83">
        <v>3150</v>
      </c>
      <c r="W30" s="77"/>
      <c r="X30" s="77"/>
      <c r="Y30" s="75">
        <f t="shared" si="19"/>
        <v>3150</v>
      </c>
      <c r="Z30" s="75">
        <v>80</v>
      </c>
      <c r="AA30" s="14">
        <f t="shared" si="20"/>
        <v>3230</v>
      </c>
      <c r="AB30" s="148">
        <f t="shared" si="12"/>
        <v>0.96996996996996998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1094.249</v>
      </c>
      <c r="E31" s="77">
        <v>85.103999999999999</v>
      </c>
      <c r="F31" s="77">
        <v>165.958</v>
      </c>
      <c r="G31" s="75">
        <f t="shared" si="13"/>
        <v>1345.3110000000001</v>
      </c>
      <c r="H31" s="75">
        <v>15.581</v>
      </c>
      <c r="I31" s="14">
        <f t="shared" si="14"/>
        <v>1360.8920000000001</v>
      </c>
      <c r="J31" s="77">
        <v>1050</v>
      </c>
      <c r="K31" s="77">
        <v>62</v>
      </c>
      <c r="L31" s="77"/>
      <c r="M31" s="75">
        <f t="shared" si="15"/>
        <v>1112</v>
      </c>
      <c r="N31" s="75"/>
      <c r="O31" s="14">
        <f t="shared" si="16"/>
        <v>1112</v>
      </c>
      <c r="P31" s="83">
        <v>489.52699999999999</v>
      </c>
      <c r="Q31" s="77">
        <v>30.106999999999999</v>
      </c>
      <c r="R31" s="77">
        <v>75.105000000000004</v>
      </c>
      <c r="S31" s="75">
        <f t="shared" si="17"/>
        <v>594.73900000000003</v>
      </c>
      <c r="T31" s="75"/>
      <c r="U31" s="14">
        <f t="shared" si="18"/>
        <v>594.73900000000003</v>
      </c>
      <c r="V31" s="83">
        <v>878.9</v>
      </c>
      <c r="W31" s="77">
        <v>50</v>
      </c>
      <c r="X31" s="77"/>
      <c r="Y31" s="75">
        <f t="shared" si="19"/>
        <v>928.9</v>
      </c>
      <c r="Z31" s="75"/>
      <c r="AA31" s="14">
        <f t="shared" si="20"/>
        <v>928.9</v>
      </c>
      <c r="AB31" s="148">
        <f t="shared" si="12"/>
        <v>0.83534172661870498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334.33800000000002</v>
      </c>
      <c r="E32" s="77">
        <v>31236.21</v>
      </c>
      <c r="F32" s="77">
        <v>1.5609999999999999</v>
      </c>
      <c r="G32" s="75">
        <f t="shared" si="13"/>
        <v>31572.109</v>
      </c>
      <c r="H32" s="75"/>
      <c r="I32" s="14">
        <f t="shared" si="14"/>
        <v>31572.109</v>
      </c>
      <c r="J32" s="78" t="s">
        <v>88</v>
      </c>
      <c r="K32" s="77">
        <v>32172.01</v>
      </c>
      <c r="L32" s="77"/>
      <c r="M32" s="75">
        <f t="shared" si="15"/>
        <v>32172.01</v>
      </c>
      <c r="N32" s="75"/>
      <c r="O32" s="14">
        <f t="shared" si="16"/>
        <v>32172.01</v>
      </c>
      <c r="P32" s="84">
        <v>242.636</v>
      </c>
      <c r="Q32" s="77">
        <v>15301.411</v>
      </c>
      <c r="R32" s="77">
        <v>3.5</v>
      </c>
      <c r="S32" s="75">
        <f t="shared" si="17"/>
        <v>15547.547</v>
      </c>
      <c r="T32" s="75"/>
      <c r="U32" s="14">
        <f t="shared" si="18"/>
        <v>15547.547</v>
      </c>
      <c r="V32" s="165">
        <v>329.96600000000001</v>
      </c>
      <c r="W32" s="77">
        <v>34545.639000000003</v>
      </c>
      <c r="X32" s="77"/>
      <c r="Y32" s="75">
        <f t="shared" si="19"/>
        <v>34875.605000000003</v>
      </c>
      <c r="Z32" s="75"/>
      <c r="AA32" s="14">
        <f t="shared" si="20"/>
        <v>34875.605000000003</v>
      </c>
      <c r="AB32" s="148">
        <f t="shared" si="12"/>
        <v>1.0840356259991217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334.33800000000002</v>
      </c>
      <c r="E33" s="77">
        <v>30920.136999999999</v>
      </c>
      <c r="F33" s="77">
        <v>1.5609999999999999</v>
      </c>
      <c r="G33" s="75">
        <f t="shared" si="13"/>
        <v>31256.036</v>
      </c>
      <c r="H33" s="75"/>
      <c r="I33" s="14">
        <f t="shared" si="14"/>
        <v>31256.036</v>
      </c>
      <c r="J33" s="78" t="s">
        <v>88</v>
      </c>
      <c r="K33" s="77">
        <v>31952.01</v>
      </c>
      <c r="L33" s="77"/>
      <c r="M33" s="75">
        <f t="shared" si="15"/>
        <v>31952.01</v>
      </c>
      <c r="N33" s="75"/>
      <c r="O33" s="14">
        <f t="shared" si="16"/>
        <v>31952.01</v>
      </c>
      <c r="P33" s="84">
        <v>242.636</v>
      </c>
      <c r="Q33" s="77">
        <v>15236.460999999999</v>
      </c>
      <c r="R33" s="77"/>
      <c r="S33" s="75">
        <f t="shared" si="17"/>
        <v>15479.097</v>
      </c>
      <c r="T33" s="75"/>
      <c r="U33" s="14">
        <f t="shared" si="18"/>
        <v>15479.097</v>
      </c>
      <c r="V33" s="165">
        <v>219.36600000000001</v>
      </c>
      <c r="W33" s="77">
        <v>34437.239000000001</v>
      </c>
      <c r="X33" s="77"/>
      <c r="Y33" s="75">
        <f t="shared" si="19"/>
        <v>34656.605000000003</v>
      </c>
      <c r="Z33" s="75"/>
      <c r="AA33" s="14">
        <f t="shared" si="20"/>
        <v>34656.605000000003</v>
      </c>
      <c r="AB33" s="148">
        <f t="shared" si="12"/>
        <v>1.0846455356016729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 t="s">
        <v>88</v>
      </c>
      <c r="E34" s="77">
        <v>316.07299999999998</v>
      </c>
      <c r="F34" s="77"/>
      <c r="G34" s="75">
        <f t="shared" si="13"/>
        <v>316.07299999999998</v>
      </c>
      <c r="H34" s="75"/>
      <c r="I34" s="14">
        <f t="shared" si="14"/>
        <v>316.07299999999998</v>
      </c>
      <c r="J34" s="78" t="s">
        <v>88</v>
      </c>
      <c r="K34" s="77">
        <v>220</v>
      </c>
      <c r="L34" s="77"/>
      <c r="M34" s="75">
        <f>SUM(J34:L34)</f>
        <v>220</v>
      </c>
      <c r="N34" s="75"/>
      <c r="O34" s="14">
        <f t="shared" si="16"/>
        <v>220</v>
      </c>
      <c r="P34" s="84" t="s">
        <v>88</v>
      </c>
      <c r="Q34" s="77">
        <v>64.95</v>
      </c>
      <c r="R34" s="77">
        <v>3.5</v>
      </c>
      <c r="S34" s="75">
        <f t="shared" si="17"/>
        <v>68.45</v>
      </c>
      <c r="T34" s="75"/>
      <c r="U34" s="14">
        <f t="shared" si="18"/>
        <v>68.45</v>
      </c>
      <c r="V34" s="84">
        <v>110.6</v>
      </c>
      <c r="W34" s="77">
        <v>108.4</v>
      </c>
      <c r="X34" s="77"/>
      <c r="Y34" s="75">
        <f t="shared" si="19"/>
        <v>219</v>
      </c>
      <c r="Z34" s="75"/>
      <c r="AA34" s="14">
        <f t="shared" si="20"/>
        <v>219</v>
      </c>
      <c r="AB34" s="148">
        <f t="shared" si="12"/>
        <v>0.99545454545454548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144.30099999999999</v>
      </c>
      <c r="E35" s="77">
        <v>10609.652</v>
      </c>
      <c r="F35" s="77"/>
      <c r="G35" s="75">
        <f t="shared" si="13"/>
        <v>10753.953</v>
      </c>
      <c r="H35" s="75"/>
      <c r="I35" s="14">
        <f t="shared" si="14"/>
        <v>10753.953</v>
      </c>
      <c r="J35" s="78" t="s">
        <v>88</v>
      </c>
      <c r="K35" s="77">
        <v>11003.683000000001</v>
      </c>
      <c r="L35" s="77"/>
      <c r="M35" s="75">
        <f t="shared" si="15"/>
        <v>11003.683000000001</v>
      </c>
      <c r="N35" s="75"/>
      <c r="O35" s="14">
        <f t="shared" si="16"/>
        <v>11003.683000000001</v>
      </c>
      <c r="P35" s="84">
        <v>85.728999999999999</v>
      </c>
      <c r="Q35" s="77">
        <v>5220.1899999999996</v>
      </c>
      <c r="R35" s="77"/>
      <c r="S35" s="75">
        <f t="shared" si="17"/>
        <v>5305.9189999999999</v>
      </c>
      <c r="T35" s="75"/>
      <c r="U35" s="14">
        <f t="shared" si="18"/>
        <v>5305.9189999999999</v>
      </c>
      <c r="V35" s="165">
        <v>74.147000000000006</v>
      </c>
      <c r="W35" s="77">
        <v>11644.857</v>
      </c>
      <c r="X35" s="77"/>
      <c r="Y35" s="75">
        <f t="shared" si="19"/>
        <v>11719.004000000001</v>
      </c>
      <c r="Z35" s="75"/>
      <c r="AA35" s="14">
        <f t="shared" si="20"/>
        <v>11719.004000000001</v>
      </c>
      <c r="AB35" s="148">
        <f t="shared" si="12"/>
        <v>1.0650074161533007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88</v>
      </c>
      <c r="E36" s="77"/>
      <c r="F36" s="77"/>
      <c r="G36" s="75">
        <f t="shared" si="13"/>
        <v>0</v>
      </c>
      <c r="H36" s="75"/>
      <c r="I36" s="14">
        <f t="shared" si="14"/>
        <v>0</v>
      </c>
      <c r="J36" s="77" t="s">
        <v>88</v>
      </c>
      <c r="K36" s="77"/>
      <c r="L36" s="77"/>
      <c r="M36" s="75">
        <f t="shared" si="15"/>
        <v>0</v>
      </c>
      <c r="N36" s="75"/>
      <c r="O36" s="14">
        <f t="shared" si="16"/>
        <v>0</v>
      </c>
      <c r="P36" s="83"/>
      <c r="Q36" s="77"/>
      <c r="R36" s="77"/>
      <c r="S36" s="75">
        <f t="shared" si="17"/>
        <v>0</v>
      </c>
      <c r="T36" s="75"/>
      <c r="U36" s="14">
        <f t="shared" si="18"/>
        <v>0</v>
      </c>
      <c r="V36" s="83"/>
      <c r="W36" s="77"/>
      <c r="X36" s="77"/>
      <c r="Y36" s="75">
        <f t="shared" si="19"/>
        <v>0</v>
      </c>
      <c r="Z36" s="75"/>
      <c r="AA36" s="14">
        <f t="shared" si="20"/>
        <v>0</v>
      </c>
      <c r="AB36" s="148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324.52100000000002</v>
      </c>
      <c r="E37" s="77"/>
      <c r="F37" s="77"/>
      <c r="G37" s="75">
        <f t="shared" si="13"/>
        <v>324.52100000000002</v>
      </c>
      <c r="H37" s="75"/>
      <c r="I37" s="14">
        <f t="shared" si="14"/>
        <v>324.52100000000002</v>
      </c>
      <c r="J37" s="77">
        <v>325</v>
      </c>
      <c r="K37" s="77"/>
      <c r="L37" s="77"/>
      <c r="M37" s="75">
        <f t="shared" si="15"/>
        <v>325</v>
      </c>
      <c r="N37" s="75"/>
      <c r="O37" s="14">
        <f t="shared" si="16"/>
        <v>325</v>
      </c>
      <c r="P37" s="83">
        <v>156.733</v>
      </c>
      <c r="Q37" s="77"/>
      <c r="R37" s="77">
        <v>56.59</v>
      </c>
      <c r="S37" s="75">
        <f t="shared" si="17"/>
        <v>213.32300000000001</v>
      </c>
      <c r="T37" s="75"/>
      <c r="U37" s="14">
        <f t="shared" si="18"/>
        <v>213.32300000000001</v>
      </c>
      <c r="V37" s="83">
        <v>435.28399999999999</v>
      </c>
      <c r="W37" s="77"/>
      <c r="X37" s="77">
        <v>1446.982</v>
      </c>
      <c r="Y37" s="75">
        <f t="shared" si="19"/>
        <v>1882.2660000000001</v>
      </c>
      <c r="Z37" s="75"/>
      <c r="AA37" s="14">
        <f t="shared" si="20"/>
        <v>1882.2660000000001</v>
      </c>
      <c r="AB37" s="148">
        <f t="shared" si="12"/>
        <v>5.7915876923076928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288.47800000000001</v>
      </c>
      <c r="E38" s="79">
        <v>1051.3869999999999</v>
      </c>
      <c r="F38" s="79">
        <v>242.82300000000001</v>
      </c>
      <c r="G38" s="75">
        <f t="shared" si="13"/>
        <v>1582.6880000000001</v>
      </c>
      <c r="H38" s="80"/>
      <c r="I38" s="23">
        <f t="shared" si="14"/>
        <v>1582.6880000000001</v>
      </c>
      <c r="J38" s="79">
        <v>210</v>
      </c>
      <c r="K38" s="79">
        <v>1304.431</v>
      </c>
      <c r="L38" s="79">
        <v>125</v>
      </c>
      <c r="M38" s="80">
        <f t="shared" si="15"/>
        <v>1639.431</v>
      </c>
      <c r="N38" s="80">
        <v>0</v>
      </c>
      <c r="O38" s="23">
        <f t="shared" si="16"/>
        <v>1639.431</v>
      </c>
      <c r="P38" s="85">
        <v>130.63200000000001</v>
      </c>
      <c r="Q38" s="79">
        <v>590.91</v>
      </c>
      <c r="R38" s="79">
        <v>29.094999999999999</v>
      </c>
      <c r="S38" s="80">
        <f t="shared" si="17"/>
        <v>750.63699999999994</v>
      </c>
      <c r="T38" s="80"/>
      <c r="U38" s="23">
        <f t="shared" si="18"/>
        <v>750.63699999999994</v>
      </c>
      <c r="V38" s="85">
        <v>204.387</v>
      </c>
      <c r="W38" s="79">
        <v>1218.9659999999999</v>
      </c>
      <c r="X38" s="79">
        <v>75</v>
      </c>
      <c r="Y38" s="80">
        <f t="shared" si="19"/>
        <v>1498.3529999999998</v>
      </c>
      <c r="Z38" s="80"/>
      <c r="AA38" s="23">
        <f t="shared" si="20"/>
        <v>1498.3529999999998</v>
      </c>
      <c r="AB38" s="151">
        <f t="shared" si="12"/>
        <v>0.91394697306565498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6226.5659999999998</v>
      </c>
      <c r="E39" s="42">
        <f>SUM(E35:E38)+SUM(E28:E32)</f>
        <v>43289.493000000002</v>
      </c>
      <c r="F39" s="42">
        <f>SUM(F35:F38)+SUM(F28:F32)</f>
        <v>2531.799</v>
      </c>
      <c r="G39" s="147">
        <f>SUM(D39:F39)</f>
        <v>52047.858</v>
      </c>
      <c r="H39" s="43">
        <f>SUM(H28:H32)+SUM(H35:H38)</f>
        <v>158.59299999999999</v>
      </c>
      <c r="I39" s="44">
        <f>SUM(I35:I38)+SUM(I28:I32)</f>
        <v>52206.451000000001</v>
      </c>
      <c r="J39" s="42">
        <f>SUM(J35:J38)+SUM(J28:J32)</f>
        <v>5570</v>
      </c>
      <c r="K39" s="42">
        <f>SUM(K35:K38)+SUM(K28:K32)</f>
        <v>44782.123999999996</v>
      </c>
      <c r="L39" s="42">
        <f>SUM(L35:L38)+SUM(L28:L32)</f>
        <v>2425</v>
      </c>
      <c r="M39" s="147">
        <f>SUM(J39:L39)</f>
        <v>52777.123999999996</v>
      </c>
      <c r="N39" s="43">
        <f>SUM(N28:N32)+SUM(N35:N38)</f>
        <v>250</v>
      </c>
      <c r="O39" s="44">
        <f>SUM(O35:O38)+SUM(O28:O32)</f>
        <v>53027.123999999996</v>
      </c>
      <c r="P39" s="42">
        <f>SUM(P35:P38)+SUM(P28:P32)</f>
        <v>3269.7159999999999</v>
      </c>
      <c r="Q39" s="42">
        <f>SUM(Q35:Q38)+SUM(Q28:Q32)</f>
        <v>21273.754000000001</v>
      </c>
      <c r="R39" s="42">
        <f>SUM(R35:R38)+SUM(R28:R32)</f>
        <v>673.30099999999993</v>
      </c>
      <c r="S39" s="147">
        <f>SUM(P39:R39)</f>
        <v>25216.771000000001</v>
      </c>
      <c r="T39" s="43">
        <f>SUM(T28:T32)+SUM(T35:T38)</f>
        <v>1.7929999999999999</v>
      </c>
      <c r="U39" s="44">
        <f>SUM(U35:U38)+SUM(U28:U32)</f>
        <v>25218.564000000002</v>
      </c>
      <c r="V39" s="42">
        <f>SUM(V35:V38)+SUM(V28:V32)</f>
        <v>5867.4000000000005</v>
      </c>
      <c r="W39" s="42">
        <f>SUM(W35:W38)+SUM(W28:W32)</f>
        <v>47689.462</v>
      </c>
      <c r="X39" s="42">
        <f>SUM(X35:X38)+SUM(X28:X32)</f>
        <v>3751.982</v>
      </c>
      <c r="Y39" s="147">
        <f>SUM(V39:X39)</f>
        <v>57308.843999999997</v>
      </c>
      <c r="Z39" s="43">
        <f>SUM(Z28:Z32)+SUM(Z35:Z38)</f>
        <v>120</v>
      </c>
      <c r="AA39" s="44">
        <f>SUM(AA35:AA38)+SUM(AA28:AA32)</f>
        <v>57428.844000000005</v>
      </c>
      <c r="AB39" s="153">
        <f t="shared" si="12"/>
        <v>1.0830088390235912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1">D24-D39</f>
        <v>-231.26599999999962</v>
      </c>
      <c r="E40" s="111">
        <f t="shared" si="21"/>
        <v>-17.572000000000116</v>
      </c>
      <c r="F40" s="111">
        <f t="shared" si="21"/>
        <v>0</v>
      </c>
      <c r="G40" s="120">
        <f t="shared" si="21"/>
        <v>-248.8379999999961</v>
      </c>
      <c r="H40" s="120">
        <f t="shared" si="21"/>
        <v>274.83000000000004</v>
      </c>
      <c r="I40" s="121">
        <f t="shared" si="21"/>
        <v>25.992000000005646</v>
      </c>
      <c r="J40" s="111">
        <f t="shared" si="21"/>
        <v>0</v>
      </c>
      <c r="K40" s="111">
        <f t="shared" si="21"/>
        <v>0</v>
      </c>
      <c r="L40" s="111">
        <f t="shared" si="21"/>
        <v>0</v>
      </c>
      <c r="M40" s="120">
        <f t="shared" si="21"/>
        <v>0</v>
      </c>
      <c r="N40" s="120">
        <f t="shared" si="21"/>
        <v>0</v>
      </c>
      <c r="O40" s="121">
        <f t="shared" si="21"/>
        <v>0</v>
      </c>
      <c r="P40" s="111">
        <f t="shared" ref="P40:U40" si="22">P24-P39</f>
        <v>-92.815999999999804</v>
      </c>
      <c r="Q40" s="111">
        <f t="shared" si="22"/>
        <v>0</v>
      </c>
      <c r="R40" s="111">
        <f t="shared" si="22"/>
        <v>92.633000000000152</v>
      </c>
      <c r="S40" s="120">
        <f t="shared" si="22"/>
        <v>-0.18299999999726424</v>
      </c>
      <c r="T40" s="120">
        <f t="shared" si="22"/>
        <v>37.817999999999998</v>
      </c>
      <c r="U40" s="121">
        <f t="shared" si="22"/>
        <v>37.634999999998399</v>
      </c>
      <c r="V40" s="111">
        <f t="shared" ref="V40:AA40" si="23">V24-V39</f>
        <v>0</v>
      </c>
      <c r="W40" s="111">
        <f t="shared" si="23"/>
        <v>0</v>
      </c>
      <c r="X40" s="111">
        <f t="shared" si="23"/>
        <v>0</v>
      </c>
      <c r="Y40" s="120">
        <f t="shared" si="23"/>
        <v>0</v>
      </c>
      <c r="Z40" s="120">
        <f t="shared" si="23"/>
        <v>0</v>
      </c>
      <c r="AA40" s="121">
        <f t="shared" si="23"/>
        <v>0</v>
      </c>
      <c r="AB40" s="154" t="e">
        <f t="shared" si="12"/>
        <v>#DIV/0!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-5431.6079999999947</v>
      </c>
      <c r="J41" s="114"/>
      <c r="K41" s="115"/>
      <c r="L41" s="115"/>
      <c r="M41" s="116"/>
      <c r="N41" s="119"/>
      <c r="O41" s="118">
        <f>O40-J16</f>
        <v>-5570</v>
      </c>
      <c r="P41" s="114"/>
      <c r="Q41" s="115"/>
      <c r="R41" s="115"/>
      <c r="S41" s="116"/>
      <c r="T41" s="119"/>
      <c r="U41" s="118">
        <f>U40-P16</f>
        <v>-2746.3650000000016</v>
      </c>
      <c r="V41" s="114"/>
      <c r="W41" s="115"/>
      <c r="X41" s="115"/>
      <c r="Y41" s="116"/>
      <c r="Z41" s="119"/>
      <c r="AA41" s="118">
        <f>AA40-V16</f>
        <v>-5387</v>
      </c>
      <c r="AB41" s="148">
        <f t="shared" si="12"/>
        <v>0.96714542190305208</v>
      </c>
      <c r="AC41" s="4"/>
      <c r="AD41" s="4"/>
    </row>
    <row r="42" spans="1:30" s="123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3" customFormat="1" ht="15.75" customHeight="1" thickBot="1" x14ac:dyDescent="0.3">
      <c r="A43" s="89"/>
      <c r="B43" s="94"/>
      <c r="C43" s="206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07"/>
      <c r="D44" s="96">
        <v>223.6</v>
      </c>
      <c r="E44" s="106">
        <v>223.6</v>
      </c>
      <c r="F44" s="107">
        <v>0</v>
      </c>
      <c r="G44" s="49"/>
      <c r="H44" s="49"/>
      <c r="I44" s="50"/>
      <c r="J44" s="96">
        <v>226</v>
      </c>
      <c r="K44" s="106">
        <v>226</v>
      </c>
      <c r="L44" s="107">
        <v>0</v>
      </c>
      <c r="M44" s="95"/>
      <c r="N44" s="95"/>
      <c r="O44" s="95"/>
      <c r="P44" s="161">
        <v>195.40100000000001</v>
      </c>
      <c r="Q44" s="161">
        <v>195.40100000000001</v>
      </c>
      <c r="R44" s="162">
        <v>0</v>
      </c>
      <c r="S44" s="4"/>
      <c r="T44" s="4"/>
      <c r="U44" s="4"/>
      <c r="V44" s="96">
        <v>185.87299999999999</v>
      </c>
      <c r="W44" s="106">
        <v>185.87299999999999</v>
      </c>
      <c r="X44" s="107">
        <v>0</v>
      </c>
      <c r="Y44" s="4"/>
      <c r="Z44" s="4"/>
      <c r="AA44" s="4"/>
      <c r="AB44" s="4"/>
      <c r="AC44" s="4"/>
      <c r="AD44" s="4"/>
    </row>
    <row r="45" spans="1:30" s="123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3" customFormat="1" ht="37.5" customHeight="1" thickBot="1" x14ac:dyDescent="0.3">
      <c r="A46" s="89"/>
      <c r="B46" s="94"/>
      <c r="C46" s="206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49"/>
      <c r="M46" s="149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08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0"/>
      <c r="M47" s="150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92</v>
      </c>
      <c r="G49" s="101" t="s">
        <v>94</v>
      </c>
      <c r="H49" s="49"/>
      <c r="I49" s="4"/>
      <c r="J49" s="101" t="s">
        <v>73</v>
      </c>
      <c r="K49" s="101" t="s">
        <v>74</v>
      </c>
      <c r="L49" s="101" t="s">
        <v>92</v>
      </c>
      <c r="M49" s="101" t="s">
        <v>95</v>
      </c>
      <c r="N49" s="4"/>
      <c r="O49" s="4"/>
      <c r="P49" s="101" t="s">
        <v>73</v>
      </c>
      <c r="Q49" s="101" t="s">
        <v>74</v>
      </c>
      <c r="R49" s="101" t="s">
        <v>92</v>
      </c>
      <c r="S49" s="101" t="s">
        <v>99</v>
      </c>
      <c r="T49" s="4"/>
      <c r="U49" s="4"/>
      <c r="V49" s="101" t="s">
        <v>96</v>
      </c>
      <c r="W49" s="101" t="s">
        <v>74</v>
      </c>
      <c r="X49" s="101" t="s">
        <v>92</v>
      </c>
      <c r="Y49" s="101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/>
      <c r="E50" s="86"/>
      <c r="F50" s="86"/>
      <c r="G50" s="52">
        <f>D50+E50-F50</f>
        <v>0</v>
      </c>
      <c r="H50" s="49"/>
      <c r="I50" s="4"/>
      <c r="J50" s="86"/>
      <c r="K50" s="86"/>
      <c r="L50" s="86"/>
      <c r="M50" s="52">
        <f>J50+K50-L50</f>
        <v>0</v>
      </c>
      <c r="N50" s="4"/>
      <c r="O50" s="4"/>
      <c r="P50" s="86"/>
      <c r="Q50" s="86"/>
      <c r="R50" s="86"/>
      <c r="S50" s="52"/>
      <c r="T50" s="4"/>
      <c r="U50" s="4"/>
      <c r="V50" s="86"/>
      <c r="W50" s="86"/>
      <c r="X50" s="86"/>
      <c r="Y50" s="52">
        <f>V50+W50-X50</f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845.31</v>
      </c>
      <c r="E51" s="86">
        <v>1329.2349999999999</v>
      </c>
      <c r="F51" s="86">
        <v>823.86599999999999</v>
      </c>
      <c r="G51" s="52">
        <f t="shared" ref="G51:G54" si="24">D51+E51-F51</f>
        <v>1350.6790000000001</v>
      </c>
      <c r="H51" s="49"/>
      <c r="I51" s="4"/>
      <c r="J51" s="86">
        <v>1350.68</v>
      </c>
      <c r="K51" s="86">
        <v>30</v>
      </c>
      <c r="L51" s="86">
        <v>1335.7750000000001</v>
      </c>
      <c r="M51" s="52">
        <f t="shared" ref="M51:M54" si="25">J51+K51-L51</f>
        <v>44.904999999999973</v>
      </c>
      <c r="N51" s="4"/>
      <c r="O51" s="4"/>
      <c r="P51" s="86">
        <v>1350.68</v>
      </c>
      <c r="Q51" s="86">
        <v>27.391999999999999</v>
      </c>
      <c r="R51" s="86">
        <v>453.59399999999999</v>
      </c>
      <c r="S51" s="52">
        <f t="shared" ref="S51:S54" si="26">P51+Q51-R51</f>
        <v>924.47800000000007</v>
      </c>
      <c r="T51" s="4"/>
      <c r="U51" s="4"/>
      <c r="V51" s="86">
        <v>44.9</v>
      </c>
      <c r="W51" s="86">
        <v>20</v>
      </c>
      <c r="X51" s="86">
        <v>30</v>
      </c>
      <c r="Y51" s="52">
        <f t="shared" ref="Y51:Y54" si="27">V51+W51-X51</f>
        <v>34.900000000000006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520.74199999999996</v>
      </c>
      <c r="E52" s="86">
        <v>324.52100000000002</v>
      </c>
      <c r="F52" s="86">
        <v>531.15</v>
      </c>
      <c r="G52" s="52">
        <f t="shared" si="24"/>
        <v>314.11299999999994</v>
      </c>
      <c r="H52" s="49"/>
      <c r="I52" s="4"/>
      <c r="J52" s="86">
        <v>314.113</v>
      </c>
      <c r="K52" s="86">
        <v>448.733</v>
      </c>
      <c r="L52" s="86">
        <v>383.90300000000002</v>
      </c>
      <c r="M52" s="52">
        <f t="shared" si="25"/>
        <v>378.94299999999998</v>
      </c>
      <c r="N52" s="4"/>
      <c r="O52" s="4"/>
      <c r="P52" s="86">
        <v>314.113</v>
      </c>
      <c r="Q52" s="86">
        <v>156.733</v>
      </c>
      <c r="R52" s="86">
        <v>383.90300000000002</v>
      </c>
      <c r="S52" s="52">
        <f t="shared" si="26"/>
        <v>86.942999999999984</v>
      </c>
      <c r="T52" s="4"/>
      <c r="U52" s="4"/>
      <c r="V52" s="86">
        <v>378.9</v>
      </c>
      <c r="W52" s="86">
        <v>435.28399999999999</v>
      </c>
      <c r="X52" s="86">
        <v>425</v>
      </c>
      <c r="Y52" s="52">
        <f t="shared" si="27"/>
        <v>389.18399999999997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6">
        <v>34.167999999999999</v>
      </c>
      <c r="E53" s="86">
        <v>0</v>
      </c>
      <c r="F53" s="86">
        <v>1.5609999999999999</v>
      </c>
      <c r="G53" s="52">
        <f t="shared" si="24"/>
        <v>32.606999999999999</v>
      </c>
      <c r="H53" s="49"/>
      <c r="I53" s="4"/>
      <c r="J53" s="86">
        <v>32.606000000000002</v>
      </c>
      <c r="K53" s="86">
        <v>0</v>
      </c>
      <c r="L53" s="86">
        <v>2</v>
      </c>
      <c r="M53" s="52">
        <f t="shared" si="25"/>
        <v>30.606000000000002</v>
      </c>
      <c r="N53" s="4"/>
      <c r="O53" s="4"/>
      <c r="P53" s="86">
        <v>32.606999999999999</v>
      </c>
      <c r="Q53" s="86">
        <v>0</v>
      </c>
      <c r="R53" s="86">
        <v>0</v>
      </c>
      <c r="S53" s="52">
        <f>P53+Q53-R53</f>
        <v>32.606999999999999</v>
      </c>
      <c r="T53" s="4"/>
      <c r="U53" s="4"/>
      <c r="V53" s="86">
        <v>30.6</v>
      </c>
      <c r="W53" s="86">
        <v>0</v>
      </c>
      <c r="X53" s="86">
        <v>3</v>
      </c>
      <c r="Y53" s="52">
        <f t="shared" si="27"/>
        <v>27.6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4" t="s">
        <v>90</v>
      </c>
      <c r="D54" s="86">
        <v>619.447</v>
      </c>
      <c r="E54" s="86">
        <v>627.83799999999997</v>
      </c>
      <c r="F54" s="86">
        <v>555.31100000000004</v>
      </c>
      <c r="G54" s="52">
        <f t="shared" si="24"/>
        <v>691.97399999999982</v>
      </c>
      <c r="H54" s="49"/>
      <c r="I54" s="4"/>
      <c r="J54" s="86">
        <v>691.97500000000002</v>
      </c>
      <c r="K54" s="86">
        <v>672</v>
      </c>
      <c r="L54" s="86">
        <v>700</v>
      </c>
      <c r="M54" s="52">
        <f t="shared" si="25"/>
        <v>663.97499999999991</v>
      </c>
      <c r="N54" s="4"/>
      <c r="O54" s="4"/>
      <c r="P54" s="86">
        <v>691.97500000000002</v>
      </c>
      <c r="Q54" s="86">
        <v>311.72899999999998</v>
      </c>
      <c r="R54" s="86">
        <v>232.578</v>
      </c>
      <c r="S54" s="52">
        <f t="shared" si="26"/>
        <v>771.12599999999998</v>
      </c>
      <c r="T54" s="4"/>
      <c r="U54" s="4"/>
      <c r="V54" s="86">
        <v>664</v>
      </c>
      <c r="W54" s="86">
        <v>680</v>
      </c>
      <c r="X54" s="86">
        <v>800</v>
      </c>
      <c r="Y54" s="52">
        <f t="shared" si="27"/>
        <v>544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97</v>
      </c>
      <c r="F56" s="49"/>
      <c r="G56" s="49"/>
      <c r="H56" s="49"/>
      <c r="I56" s="50"/>
      <c r="J56" s="101" t="s">
        <v>98</v>
      </c>
      <c r="K56" s="49"/>
      <c r="L56" s="49"/>
      <c r="M56" s="49"/>
      <c r="N56" s="49"/>
      <c r="O56" s="50"/>
      <c r="P56" s="101" t="s">
        <v>99</v>
      </c>
      <c r="Q56" s="50"/>
      <c r="R56" s="50"/>
      <c r="S56" s="50"/>
      <c r="T56" s="50"/>
      <c r="U56" s="50"/>
      <c r="V56" s="101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78.42</v>
      </c>
      <c r="E57" s="87">
        <v>78.58</v>
      </c>
      <c r="F57" s="49"/>
      <c r="G57" s="49"/>
      <c r="H57" s="49"/>
      <c r="I57" s="50"/>
      <c r="J57" s="87">
        <v>76.8</v>
      </c>
      <c r="K57" s="49"/>
      <c r="L57" s="49"/>
      <c r="M57" s="49"/>
      <c r="N57" s="49"/>
      <c r="O57" s="50"/>
      <c r="P57" s="87">
        <v>76.78</v>
      </c>
      <c r="Q57" s="50"/>
      <c r="R57" s="50"/>
      <c r="S57" s="50"/>
      <c r="T57" s="50"/>
      <c r="U57" s="50"/>
      <c r="V57" s="87">
        <v>77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93</v>
      </c>
      <c r="C59" s="102"/>
      <c r="D59" s="196"/>
      <c r="E59" s="196"/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55"/>
      <c r="W59" s="155"/>
      <c r="X59" s="155"/>
      <c r="Y59" s="155"/>
      <c r="Z59" s="155"/>
      <c r="AA59" s="155"/>
      <c r="AB59" s="156"/>
      <c r="AC59" s="4"/>
      <c r="AD59" s="4"/>
    </row>
    <row r="60" spans="1:30" x14ac:dyDescent="0.25">
      <c r="A60" s="5"/>
      <c r="B60" s="163" t="s">
        <v>111</v>
      </c>
      <c r="C60" s="164"/>
      <c r="D60" s="164"/>
      <c r="E60" s="164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4"/>
      <c r="AC60" s="4"/>
      <c r="AD60" s="4"/>
    </row>
    <row r="61" spans="1:30" x14ac:dyDescent="0.25">
      <c r="A61" s="5"/>
      <c r="B61" s="194" t="s">
        <v>109</v>
      </c>
      <c r="C61" s="195"/>
      <c r="D61" s="195"/>
      <c r="E61" s="195"/>
      <c r="F61" s="195"/>
      <c r="G61" s="195"/>
      <c r="H61" s="195"/>
      <c r="I61" s="195"/>
      <c r="J61" s="195"/>
      <c r="K61" s="195"/>
      <c r="L61" s="195"/>
      <c r="M61" s="195"/>
      <c r="N61" s="195"/>
      <c r="O61" s="195"/>
      <c r="P61" s="195"/>
      <c r="Q61" s="195"/>
      <c r="R61" s="195"/>
      <c r="S61" s="195"/>
      <c r="T61" s="195"/>
      <c r="U61" s="195"/>
      <c r="V61" s="123"/>
      <c r="W61" s="123"/>
      <c r="X61" s="123"/>
      <c r="Y61" s="123"/>
      <c r="Z61" s="123"/>
      <c r="AA61" s="123"/>
      <c r="AB61" s="124"/>
      <c r="AC61" s="4"/>
      <c r="AD61" s="4"/>
    </row>
    <row r="62" spans="1:30" x14ac:dyDescent="0.25">
      <c r="A62" s="5"/>
      <c r="B62" s="194"/>
      <c r="C62" s="195"/>
      <c r="D62" s="195"/>
      <c r="E62" s="195"/>
      <c r="F62" s="195"/>
      <c r="G62" s="195"/>
      <c r="H62" s="195"/>
      <c r="I62" s="195"/>
      <c r="J62" s="195"/>
      <c r="K62" s="195"/>
      <c r="L62" s="195"/>
      <c r="M62" s="195"/>
      <c r="N62" s="195"/>
      <c r="O62" s="195"/>
      <c r="P62" s="195"/>
      <c r="Q62" s="195"/>
      <c r="R62" s="195"/>
      <c r="S62" s="195"/>
      <c r="T62" s="195"/>
      <c r="U62" s="195"/>
      <c r="V62" s="123"/>
      <c r="W62" s="123"/>
      <c r="X62" s="123"/>
      <c r="Y62" s="123"/>
      <c r="Z62" s="123"/>
      <c r="AA62" s="123"/>
      <c r="AB62" s="124"/>
      <c r="AC62" s="4"/>
      <c r="AD62" s="4"/>
    </row>
    <row r="63" spans="1:30" x14ac:dyDescent="0.25">
      <c r="A63" s="5"/>
      <c r="B63" s="194"/>
      <c r="C63" s="195"/>
      <c r="D63" s="195"/>
      <c r="E63" s="195"/>
      <c r="F63" s="195"/>
      <c r="G63" s="195"/>
      <c r="H63" s="195"/>
      <c r="I63" s="195"/>
      <c r="J63" s="195"/>
      <c r="K63" s="195"/>
      <c r="L63" s="195"/>
      <c r="M63" s="195"/>
      <c r="N63" s="195"/>
      <c r="O63" s="195"/>
      <c r="P63" s="195"/>
      <c r="Q63" s="195"/>
      <c r="R63" s="195"/>
      <c r="S63" s="195"/>
      <c r="T63" s="195"/>
      <c r="U63" s="195"/>
      <c r="V63" s="123"/>
      <c r="W63" s="123"/>
      <c r="X63" s="123"/>
      <c r="Y63" s="123"/>
      <c r="Z63" s="123"/>
      <c r="AA63" s="123"/>
      <c r="AB63" s="124"/>
      <c r="AC63" s="4"/>
      <c r="AD63" s="4"/>
    </row>
    <row r="64" spans="1:30" x14ac:dyDescent="0.25">
      <c r="A64" s="5"/>
      <c r="B64" s="160"/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23"/>
      <c r="W64" s="123"/>
      <c r="X64" s="123"/>
      <c r="Y64" s="123"/>
      <c r="Z64" s="123"/>
      <c r="AA64" s="123"/>
      <c r="AB64" s="124"/>
      <c r="AC64" s="4"/>
      <c r="AD64" s="4"/>
    </row>
    <row r="65" spans="1:30" x14ac:dyDescent="0.25">
      <c r="A65" s="5"/>
      <c r="B65" s="160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23"/>
      <c r="W65" s="123"/>
      <c r="X65" s="123"/>
      <c r="Y65" s="123"/>
      <c r="Z65" s="123"/>
      <c r="AA65" s="123"/>
      <c r="AB65" s="124"/>
      <c r="AC65" s="4"/>
      <c r="AD65" s="4"/>
    </row>
    <row r="66" spans="1:30" x14ac:dyDescent="0.25">
      <c r="A66" s="5"/>
      <c r="B66" s="160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23"/>
      <c r="W66" s="123"/>
      <c r="X66" s="123"/>
      <c r="Y66" s="123"/>
      <c r="Z66" s="123"/>
      <c r="AA66" s="123"/>
      <c r="AB66" s="124"/>
      <c r="AC66" s="4"/>
      <c r="AD66" s="4"/>
    </row>
    <row r="67" spans="1:30" x14ac:dyDescent="0.25">
      <c r="A67" s="5"/>
      <c r="B67" s="160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23"/>
      <c r="W67" s="123"/>
      <c r="X67" s="123"/>
      <c r="Y67" s="123"/>
      <c r="Z67" s="123"/>
      <c r="AA67" s="123"/>
      <c r="AB67" s="124"/>
      <c r="AC67" s="4"/>
      <c r="AD67" s="4"/>
    </row>
    <row r="68" spans="1:30" x14ac:dyDescent="0.25">
      <c r="A68" s="5"/>
      <c r="B68" s="16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23"/>
      <c r="W68" s="123"/>
      <c r="X68" s="123"/>
      <c r="Y68" s="123"/>
      <c r="Z68" s="123"/>
      <c r="AA68" s="123"/>
      <c r="AB68" s="124"/>
      <c r="AC68" s="4"/>
      <c r="AD68" s="4"/>
    </row>
    <row r="69" spans="1:30" x14ac:dyDescent="0.25">
      <c r="A69" s="5"/>
      <c r="B69" s="160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23"/>
      <c r="W69" s="123"/>
      <c r="X69" s="123"/>
      <c r="Y69" s="123"/>
      <c r="Z69" s="123"/>
      <c r="AA69" s="123"/>
      <c r="AB69" s="124"/>
      <c r="AC69" s="4"/>
      <c r="AD69" s="4"/>
    </row>
    <row r="70" spans="1:30" x14ac:dyDescent="0.25">
      <c r="A70" s="5"/>
      <c r="B70" s="160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23"/>
      <c r="W70" s="123"/>
      <c r="X70" s="123"/>
      <c r="Y70" s="123"/>
      <c r="Z70" s="123"/>
      <c r="AA70" s="123"/>
      <c r="AB70" s="124"/>
      <c r="AC70" s="4"/>
      <c r="AD70" s="4"/>
    </row>
    <row r="71" spans="1:30" x14ac:dyDescent="0.25">
      <c r="A71" s="5"/>
      <c r="B71" s="160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23"/>
      <c r="W71" s="123"/>
      <c r="X71" s="123"/>
      <c r="Y71" s="123"/>
      <c r="Z71" s="123"/>
      <c r="AA71" s="123"/>
      <c r="AB71" s="124"/>
      <c r="AC71" s="4"/>
      <c r="AD71" s="4"/>
    </row>
    <row r="72" spans="1:30" x14ac:dyDescent="0.25">
      <c r="A72" s="5"/>
      <c r="B72" s="160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23"/>
      <c r="W72" s="123"/>
      <c r="X72" s="123"/>
      <c r="Y72" s="123"/>
      <c r="Z72" s="123"/>
      <c r="AA72" s="123"/>
      <c r="AB72" s="124"/>
      <c r="AC72" s="4"/>
      <c r="AD72" s="4"/>
    </row>
    <row r="73" spans="1:30" x14ac:dyDescent="0.25">
      <c r="A73" s="5"/>
      <c r="B73" s="160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23"/>
      <c r="W73" s="123"/>
      <c r="X73" s="123"/>
      <c r="Y73" s="123"/>
      <c r="Z73" s="123"/>
      <c r="AA73" s="123"/>
      <c r="AB73" s="124"/>
      <c r="AC73" s="4"/>
      <c r="AD73" s="4"/>
    </row>
    <row r="74" spans="1:30" x14ac:dyDescent="0.25">
      <c r="A74" s="5"/>
      <c r="B74" s="160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23"/>
      <c r="W74" s="123"/>
      <c r="X74" s="123"/>
      <c r="Y74" s="123"/>
      <c r="Z74" s="123"/>
      <c r="AA74" s="123"/>
      <c r="AB74" s="124"/>
      <c r="AC74" s="4"/>
      <c r="AD74" s="4"/>
    </row>
    <row r="75" spans="1:30" x14ac:dyDescent="0.25">
      <c r="A75" s="5"/>
      <c r="B75" s="160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23"/>
      <c r="W75" s="123"/>
      <c r="X75" s="123"/>
      <c r="Y75" s="123"/>
      <c r="Z75" s="123"/>
      <c r="AA75" s="123"/>
      <c r="AB75" s="124"/>
      <c r="AC75" s="4"/>
      <c r="AD75" s="4"/>
    </row>
    <row r="76" spans="1:30" x14ac:dyDescent="0.25">
      <c r="A76" s="5"/>
      <c r="B76" s="160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23"/>
      <c r="W76" s="123"/>
      <c r="X76" s="123"/>
      <c r="Y76" s="123"/>
      <c r="Z76" s="123"/>
      <c r="AA76" s="123"/>
      <c r="AB76" s="124"/>
      <c r="AC76" s="4"/>
      <c r="AD76" s="4"/>
    </row>
    <row r="77" spans="1:30" x14ac:dyDescent="0.25">
      <c r="A77" s="5"/>
      <c r="B77" s="160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23"/>
      <c r="W77" s="123"/>
      <c r="X77" s="123"/>
      <c r="Y77" s="123"/>
      <c r="Z77" s="123"/>
      <c r="AA77" s="123"/>
      <c r="AB77" s="124"/>
      <c r="AC77" s="4"/>
      <c r="AD77" s="4"/>
    </row>
    <row r="78" spans="1:30" x14ac:dyDescent="0.25">
      <c r="A78" s="5"/>
      <c r="B78" s="160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23"/>
      <c r="W78" s="123"/>
      <c r="X78" s="123"/>
      <c r="Y78" s="123"/>
      <c r="Z78" s="123"/>
      <c r="AA78" s="123"/>
      <c r="AB78" s="124"/>
      <c r="AC78" s="4"/>
      <c r="AD78" s="4"/>
    </row>
    <row r="79" spans="1:30" x14ac:dyDescent="0.25">
      <c r="A79" s="5"/>
      <c r="B79" s="160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23"/>
      <c r="W79" s="123"/>
      <c r="X79" s="123"/>
      <c r="Y79" s="123"/>
      <c r="Z79" s="123"/>
      <c r="AA79" s="123"/>
      <c r="AB79" s="124"/>
      <c r="AC79" s="4"/>
      <c r="AD79" s="4"/>
    </row>
    <row r="80" spans="1:30" x14ac:dyDescent="0.25">
      <c r="A80" s="5"/>
      <c r="B80" s="160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23"/>
      <c r="W80" s="123"/>
      <c r="X80" s="123"/>
      <c r="Y80" s="123"/>
      <c r="Z80" s="123"/>
      <c r="AA80" s="123"/>
      <c r="AB80" s="124"/>
      <c r="AC80" s="4"/>
      <c r="AD80" s="4"/>
    </row>
    <row r="81" spans="1:30" x14ac:dyDescent="0.25">
      <c r="A81" s="5"/>
      <c r="B81" s="160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23"/>
      <c r="W81" s="123"/>
      <c r="X81" s="123"/>
      <c r="Y81" s="123"/>
      <c r="Z81" s="123"/>
      <c r="AA81" s="123"/>
      <c r="AB81" s="124"/>
      <c r="AC81" s="4"/>
      <c r="AD81" s="4"/>
    </row>
    <row r="82" spans="1:30" x14ac:dyDescent="0.25">
      <c r="A82" s="5"/>
      <c r="B82" s="194"/>
      <c r="C82" s="195"/>
      <c r="D82" s="195"/>
      <c r="E82" s="195"/>
      <c r="F82" s="195"/>
      <c r="G82" s="195"/>
      <c r="H82" s="195"/>
      <c r="I82" s="195"/>
      <c r="J82" s="195"/>
      <c r="K82" s="195"/>
      <c r="L82" s="195"/>
      <c r="M82" s="195"/>
      <c r="N82" s="195"/>
      <c r="O82" s="195"/>
      <c r="P82" s="195"/>
      <c r="Q82" s="195"/>
      <c r="R82" s="195"/>
      <c r="S82" s="195"/>
      <c r="T82" s="195"/>
      <c r="U82" s="195"/>
      <c r="V82" s="123"/>
      <c r="W82" s="123"/>
      <c r="X82" s="123"/>
      <c r="Y82" s="123"/>
      <c r="Z82" s="123"/>
      <c r="AA82" s="123"/>
      <c r="AB82" s="124"/>
      <c r="AC82" s="4"/>
      <c r="AD82" s="4"/>
    </row>
    <row r="83" spans="1:30" x14ac:dyDescent="0.25">
      <c r="A83" s="5"/>
      <c r="B83" s="125"/>
      <c r="C83" s="93"/>
      <c r="D83" s="93"/>
      <c r="E83" s="93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23"/>
      <c r="W83" s="123"/>
      <c r="X83" s="123"/>
      <c r="Y83" s="123"/>
      <c r="Z83" s="123"/>
      <c r="AA83" s="123"/>
      <c r="AB83" s="124"/>
      <c r="AC83" s="4"/>
      <c r="AD83" s="4"/>
    </row>
    <row r="84" spans="1:30" x14ac:dyDescent="0.25">
      <c r="A84" s="5"/>
      <c r="B84" s="144"/>
      <c r="C84" s="141"/>
      <c r="D84" s="2"/>
      <c r="E84" s="2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23"/>
      <c r="W84" s="123"/>
      <c r="X84" s="123"/>
      <c r="Y84" s="123"/>
      <c r="Z84" s="123"/>
      <c r="AA84" s="123"/>
      <c r="AB84" s="124"/>
      <c r="AC84" s="4"/>
      <c r="AD84" s="4"/>
    </row>
    <row r="85" spans="1:30" x14ac:dyDescent="0.25">
      <c r="A85" s="5"/>
      <c r="B85" s="125"/>
      <c r="C85" s="126"/>
      <c r="D85" s="2"/>
      <c r="E85" s="2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23"/>
      <c r="W85" s="123"/>
      <c r="X85" s="123"/>
      <c r="Y85" s="123"/>
      <c r="Z85" s="123"/>
      <c r="AA85" s="123"/>
      <c r="AB85" s="124"/>
      <c r="AC85" s="4"/>
      <c r="AD85" s="4"/>
    </row>
    <row r="86" spans="1:30" x14ac:dyDescent="0.25">
      <c r="A86" s="5"/>
      <c r="B86" s="125"/>
      <c r="C86" s="126"/>
      <c r="D86" s="2"/>
      <c r="E86" s="2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23"/>
      <c r="W86" s="123"/>
      <c r="X86" s="123"/>
      <c r="Y86" s="123"/>
      <c r="Z86" s="123"/>
      <c r="AA86" s="123"/>
      <c r="AB86" s="124"/>
      <c r="AC86" s="4"/>
      <c r="AD86" s="4"/>
    </row>
    <row r="87" spans="1:30" x14ac:dyDescent="0.25">
      <c r="A87" s="5"/>
      <c r="B87" s="135"/>
      <c r="C87" s="136"/>
      <c r="D87" s="137"/>
      <c r="E87" s="137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  <c r="S87" s="146"/>
      <c r="T87" s="146"/>
      <c r="U87" s="146"/>
      <c r="V87" s="157"/>
      <c r="W87" s="157"/>
      <c r="X87" s="157"/>
      <c r="Y87" s="157"/>
      <c r="Z87" s="157"/>
      <c r="AA87" s="157"/>
      <c r="AB87" s="158"/>
      <c r="AC87" s="4"/>
      <c r="AD87" s="4"/>
    </row>
    <row r="88" spans="1:30" x14ac:dyDescent="0.25">
      <c r="A88" s="89"/>
      <c r="B88" s="139"/>
      <c r="C88" s="138"/>
      <c r="D88" s="139"/>
      <c r="E88" s="139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39"/>
      <c r="C89" s="138"/>
      <c r="D89" s="139"/>
      <c r="E89" s="139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44105</v>
      </c>
      <c r="D91" s="53" t="s">
        <v>77</v>
      </c>
      <c r="E91" s="195" t="s">
        <v>110</v>
      </c>
      <c r="F91" s="195"/>
      <c r="G91" s="195"/>
      <c r="H91" s="53"/>
      <c r="I91" s="53" t="s">
        <v>78</v>
      </c>
      <c r="J91" s="203" t="s">
        <v>108</v>
      </c>
      <c r="K91" s="203"/>
      <c r="L91" s="203"/>
      <c r="M91" s="203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19685039370078741" right="0.19685039370078741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2021</vt:lpstr>
      <vt:lpstr>'NR 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2020-10-02T06:12:16Z</cp:lastPrinted>
  <dcterms:created xsi:type="dcterms:W3CDTF">2017-02-23T12:10:09Z</dcterms:created>
  <dcterms:modified xsi:type="dcterms:W3CDTF">2020-10-23T10:07:29Z</dcterms:modified>
</cp:coreProperties>
</file>